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luizantonio\sit\esocial\Apresentacoes eSocial\2023\TCE - PI\"/>
    </mc:Choice>
  </mc:AlternateContent>
  <xr:revisionPtr revIDLastSave="0" documentId="13_ncr:1_{69471FC3-0052-4737-866A-717E00A92B6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+" sheetId="3" r:id="rId1"/>
    <sheet name="Desconto CP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B20" i="1"/>
  <c r="D19" i="1"/>
  <c r="B19" i="1"/>
  <c r="D18" i="1"/>
  <c r="B18" i="1"/>
  <c r="D17" i="1"/>
  <c r="N9" i="1" l="1"/>
  <c r="J21" i="1"/>
  <c r="AE22" i="1"/>
  <c r="AD22" i="1"/>
  <c r="AC22" i="1"/>
  <c r="AB22" i="1"/>
  <c r="AA22" i="1"/>
  <c r="Y16" i="1"/>
  <c r="W16" i="1"/>
  <c r="U16" i="1"/>
  <c r="S16" i="1"/>
  <c r="Q16" i="1"/>
  <c r="R16" i="1" s="1"/>
  <c r="F17" i="1"/>
  <c r="Q17" i="1" s="1"/>
  <c r="R17" i="1" s="1"/>
  <c r="F8" i="1"/>
  <c r="G17" i="1" l="1"/>
  <c r="T16" i="1"/>
  <c r="B17" i="1"/>
  <c r="AB17" i="1" l="1"/>
  <c r="AA25" i="1"/>
  <c r="V16" i="1"/>
  <c r="X16" i="1" l="1"/>
  <c r="Z16" i="1" l="1"/>
  <c r="B11" i="1" l="1"/>
  <c r="B10" i="1"/>
  <c r="B9" i="1"/>
  <c r="F9" i="1" l="1"/>
  <c r="F18" i="1"/>
  <c r="F10" i="1"/>
  <c r="F19" i="1"/>
  <c r="G19" i="1" s="1"/>
  <c r="F11" i="1"/>
  <c r="F20" i="1"/>
  <c r="G20" i="1" s="1"/>
  <c r="F12" i="1" l="1"/>
  <c r="G18" i="1"/>
  <c r="AA26" i="1" s="1"/>
  <c r="F21" i="1"/>
  <c r="AB19" i="1"/>
  <c r="AA27" i="1"/>
  <c r="AB20" i="1"/>
  <c r="AA28" i="1"/>
  <c r="F22" i="1"/>
  <c r="Q19" i="1"/>
  <c r="Q20" i="1"/>
  <c r="Q18" i="1"/>
  <c r="AB18" i="1" l="1"/>
  <c r="AA29" i="1"/>
  <c r="G21" i="1"/>
  <c r="Q21" i="1"/>
  <c r="R21" i="1" s="1"/>
  <c r="Q22" i="1"/>
  <c r="R22" i="1" s="1"/>
  <c r="R19" i="1"/>
  <c r="R20" i="1"/>
  <c r="R18" i="1"/>
  <c r="AB21" i="1" l="1"/>
  <c r="G22" i="1"/>
  <c r="H20" i="1"/>
  <c r="I20" i="1" s="1"/>
  <c r="H18" i="1"/>
  <c r="I18" i="1" s="1"/>
  <c r="H19" i="1"/>
  <c r="I19" i="1" s="1"/>
  <c r="G23" i="1" l="1"/>
  <c r="AC19" i="1"/>
  <c r="AB27" i="1"/>
  <c r="AC18" i="1"/>
  <c r="AB26" i="1"/>
  <c r="AC20" i="1"/>
  <c r="AB28" i="1"/>
  <c r="S19" i="1"/>
  <c r="T19" i="1" s="1"/>
  <c r="S20" i="1"/>
  <c r="J19" i="1" l="1"/>
  <c r="K19" i="1" s="1"/>
  <c r="T20" i="1"/>
  <c r="S18" i="1"/>
  <c r="AD19" i="1" l="1"/>
  <c r="AC27" i="1"/>
  <c r="T18" i="1"/>
  <c r="J20" i="1"/>
  <c r="K20" i="1" s="1"/>
  <c r="AD20" i="1" l="1"/>
  <c r="AC28" i="1"/>
  <c r="U20" i="1"/>
  <c r="J18" i="1"/>
  <c r="K18" i="1" s="1"/>
  <c r="AD18" i="1" l="1"/>
  <c r="AC26" i="1"/>
  <c r="V20" i="1"/>
  <c r="L20" i="1" s="1"/>
  <c r="M20" i="1" s="1"/>
  <c r="U19" i="1"/>
  <c r="AE20" i="1" l="1"/>
  <c r="AD28" i="1"/>
  <c r="W20" i="1"/>
  <c r="X20" i="1" s="1"/>
  <c r="N20" i="1" s="1"/>
  <c r="V19" i="1"/>
  <c r="L19" i="1" s="1"/>
  <c r="M19" i="1" s="1"/>
  <c r="U18" i="1"/>
  <c r="O20" i="1" l="1"/>
  <c r="AE28" i="1" s="1"/>
  <c r="AE19" i="1"/>
  <c r="AD27" i="1"/>
  <c r="Y20" i="1"/>
  <c r="Z20" i="1" s="1"/>
  <c r="V18" i="1"/>
  <c r="L18" i="1" s="1"/>
  <c r="M18" i="1" s="1"/>
  <c r="W19" i="1"/>
  <c r="X19" i="1" s="1"/>
  <c r="N19" i="1" s="1"/>
  <c r="O19" i="1" l="1"/>
  <c r="P19" i="1" s="1"/>
  <c r="P20" i="1"/>
  <c r="AE18" i="1"/>
  <c r="AD26" i="1"/>
  <c r="W18" i="1"/>
  <c r="X18" i="1" s="1"/>
  <c r="N18" i="1" s="1"/>
  <c r="Y19" i="1"/>
  <c r="Z19" i="1" s="1"/>
  <c r="O18" i="1" l="1"/>
  <c r="AE26" i="1" s="1"/>
  <c r="AE27" i="1"/>
  <c r="Y18" i="1"/>
  <c r="Z18" i="1" s="1"/>
  <c r="P18" i="1" l="1"/>
  <c r="H17" i="1"/>
  <c r="I17" i="1" l="1"/>
  <c r="AB25" i="1" s="1"/>
  <c r="AB29" i="1" s="1"/>
  <c r="H21" i="1"/>
  <c r="S17" i="1"/>
  <c r="H22" i="1"/>
  <c r="I21" i="1" l="1"/>
  <c r="AC21" i="1" s="1"/>
  <c r="S21" i="1"/>
  <c r="T21" i="1" s="1"/>
  <c r="T17" i="1"/>
  <c r="J17" i="1" s="1"/>
  <c r="K17" i="1" s="1"/>
  <c r="S22" i="1"/>
  <c r="T22" i="1" s="1"/>
  <c r="AC17" i="1"/>
  <c r="I22" i="1" l="1"/>
  <c r="I23" i="1" s="1"/>
  <c r="J22" i="1"/>
  <c r="U17" i="1"/>
  <c r="U22" i="1" s="1"/>
  <c r="V22" i="1" s="1"/>
  <c r="AD17" i="1" l="1"/>
  <c r="AC25" i="1"/>
  <c r="V17" i="1"/>
  <c r="L17" i="1" l="1"/>
  <c r="L21" i="1" l="1"/>
  <c r="M17" i="1"/>
  <c r="AD25" i="1" s="1"/>
  <c r="L22" i="1"/>
  <c r="W17" i="1"/>
  <c r="X17" i="1" l="1"/>
  <c r="N17" i="1" s="1"/>
  <c r="W22" i="1"/>
  <c r="X22" i="1" s="1"/>
  <c r="AE17" i="1"/>
  <c r="N21" i="1" l="1"/>
  <c r="O17" i="1"/>
  <c r="N22" i="1"/>
  <c r="Y17" i="1"/>
  <c r="U21" i="1"/>
  <c r="V21" i="1" s="1"/>
  <c r="K21" i="1"/>
  <c r="D22" i="1" l="1"/>
  <c r="Z17" i="1"/>
  <c r="Y22" i="1"/>
  <c r="Z22" i="1" s="1"/>
  <c r="P17" i="1"/>
  <c r="AE25" i="1"/>
  <c r="K22" i="1"/>
  <c r="AC29" i="1"/>
  <c r="AD29" i="1" s="1"/>
  <c r="AD21" i="1"/>
  <c r="K23" i="1" l="1"/>
  <c r="AE29" i="1"/>
  <c r="M21" i="1"/>
  <c r="M22" i="1" s="1"/>
  <c r="W21" i="1"/>
  <c r="X21" i="1" s="1"/>
  <c r="AE21" i="1" l="1"/>
  <c r="O21" i="1"/>
  <c r="O22" i="1" s="1"/>
  <c r="Y21" i="1"/>
  <c r="Z21" i="1" s="1"/>
  <c r="M23" i="1"/>
  <c r="E22" i="1" l="1"/>
  <c r="E23" i="1" s="1"/>
  <c r="O23" i="1"/>
</calcChain>
</file>

<file path=xl/sharedStrings.xml><?xml version="1.0" encoding="utf-8"?>
<sst xmlns="http://schemas.openxmlformats.org/spreadsheetml/2006/main" count="40" uniqueCount="25">
  <si>
    <t>a</t>
  </si>
  <si>
    <t>Aliquota</t>
  </si>
  <si>
    <t>Salário de contribuição</t>
  </si>
  <si>
    <t>Faixas de SC</t>
  </si>
  <si>
    <t>Parcela do SC</t>
  </si>
  <si>
    <t>TOTAL</t>
  </si>
  <si>
    <t>Utilizando a tabela oficial:</t>
  </si>
  <si>
    <t>ALIQUOTA EFETIVA</t>
  </si>
  <si>
    <t>Base de cálculo</t>
  </si>
  <si>
    <t>(-) Contribuição previdenciária</t>
  </si>
  <si>
    <t>Tabela oficial - Portaria Interministerial MPS/MF 26, de 2023</t>
  </si>
  <si>
    <t>Total</t>
  </si>
  <si>
    <t>CP Acumulada</t>
  </si>
  <si>
    <t>Autônomo</t>
  </si>
  <si>
    <t>CI</t>
  </si>
  <si>
    <t>EMPREGADO</t>
  </si>
  <si>
    <t>TOTAL AC</t>
  </si>
  <si>
    <t>SC TOTAL</t>
  </si>
  <si>
    <t xml:space="preserve">          1º vinculo</t>
  </si>
  <si>
    <t xml:space="preserve">          2º vinculo</t>
  </si>
  <si>
    <t xml:space="preserve">          3º vinculo</t>
  </si>
  <si>
    <t xml:space="preserve">          4º vinculo</t>
  </si>
  <si>
    <t xml:space="preserve">          5º vinculo</t>
  </si>
  <si>
    <t>levando em consideração múltiplos vínculos</t>
  </si>
  <si>
    <t>Tabela de simulação de cálculos de desconto de contribuição previdenciária - 05/2023 em 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</si>
</sst>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0" fontId="0" fillId="0" borderId="1" xfId="0" applyBorder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0" fontId="0" fillId="0" borderId="0" xfId="0" applyNumberFormat="1" applyAlignment="1" applyProtection="1">
      <alignment vertical="center" wrapText="1"/>
      <protection locked="0"/>
    </xf>
    <xf numFmtId="43" fontId="0" fillId="0" borderId="0" xfId="0" applyNumberFormat="1" applyProtection="1">
      <protection locked="0"/>
    </xf>
    <xf numFmtId="9" fontId="0" fillId="0" borderId="0" xfId="0" applyNumberFormat="1" applyAlignment="1" applyProtection="1">
      <alignment vertical="center" wrapText="1"/>
      <protection locked="0"/>
    </xf>
    <xf numFmtId="43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43" fontId="2" fillId="2" borderId="1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0" borderId="2" xfId="1" applyFont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43" fontId="0" fillId="0" borderId="1" xfId="1" applyFont="1" applyBorder="1" applyProtection="1"/>
    <xf numFmtId="0" fontId="0" fillId="0" borderId="1" xfId="0" applyBorder="1" applyAlignment="1">
      <alignment horizontal="center"/>
    </xf>
    <xf numFmtId="10" fontId="0" fillId="0" borderId="2" xfId="2" applyNumberFormat="1" applyFont="1" applyBorder="1" applyProtection="1"/>
    <xf numFmtId="43" fontId="0" fillId="0" borderId="1" xfId="0" applyNumberFormat="1" applyBorder="1" applyAlignment="1">
      <alignment vertical="center" wrapText="1"/>
    </xf>
    <xf numFmtId="10" fontId="0" fillId="0" borderId="1" xfId="2" applyNumberFormat="1" applyFont="1" applyBorder="1" applyProtection="1"/>
    <xf numFmtId="43" fontId="0" fillId="0" borderId="2" xfId="1" applyFont="1" applyBorder="1" applyProtection="1"/>
    <xf numFmtId="0" fontId="0" fillId="0" borderId="3" xfId="0" applyBorder="1" applyAlignment="1">
      <alignment horizontal="center"/>
    </xf>
    <xf numFmtId="43" fontId="0" fillId="0" borderId="1" xfId="2" applyNumberFormat="1" applyFont="1" applyBorder="1" applyProtection="1"/>
    <xf numFmtId="43" fontId="0" fillId="0" borderId="1" xfId="0" applyNumberFormat="1" applyBorder="1"/>
    <xf numFmtId="43" fontId="0" fillId="0" borderId="0" xfId="1" applyFont="1" applyProtection="1"/>
    <xf numFmtId="0" fontId="0" fillId="0" borderId="0" xfId="0" quotePrefix="1"/>
    <xf numFmtId="0" fontId="3" fillId="0" borderId="0" xfId="0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3"/>
  <sheetViews>
    <sheetView showGridLines="0" zoomScale="140" zoomScaleNormal="140" workbookViewId="0">
      <selection activeCell="E5" sqref="E5"/>
    </sheetView>
  </sheetViews>
  <sheetFormatPr defaultRowHeight="14.5" x14ac:dyDescent="0.35"/>
  <cols>
    <col min="2" max="2" width="12.453125" customWidth="1"/>
    <col min="3" max="3" width="6.453125" style="4" customWidth="1"/>
    <col min="4" max="4" width="10.7265625" customWidth="1"/>
    <col min="5" max="5" width="10" bestFit="1" customWidth="1"/>
    <col min="6" max="6" width="13.453125" customWidth="1"/>
    <col min="7" max="8" width="12" customWidth="1"/>
    <col min="9" max="9" width="11" bestFit="1" customWidth="1"/>
    <col min="10" max="10" width="9.54296875" bestFit="1" customWidth="1"/>
    <col min="11" max="11" width="8" bestFit="1" customWidth="1"/>
    <col min="12" max="12" width="9.54296875" bestFit="1" customWidth="1"/>
    <col min="13" max="13" width="7" bestFit="1" customWidth="1"/>
    <col min="14" max="14" width="9.54296875" bestFit="1" customWidth="1"/>
    <col min="15" max="15" width="8" bestFit="1" customWidth="1"/>
    <col min="16" max="16" width="9.54296875" bestFit="1" customWidth="1"/>
    <col min="17" max="17" width="8" bestFit="1" customWidth="1"/>
    <col min="18" max="18" width="9.54296875" bestFit="1" customWidth="1"/>
    <col min="19" max="19" width="8" bestFit="1" customWidth="1"/>
    <col min="20" max="20" width="9.1796875" style="1"/>
  </cols>
  <sheetData>
    <row r="2" spans="2:11" hidden="1" x14ac:dyDescent="0.35">
      <c r="J2" s="1"/>
    </row>
    <row r="3" spans="2:11" x14ac:dyDescent="0.35">
      <c r="B3" s="3" t="s">
        <v>8</v>
      </c>
      <c r="C3" s="5"/>
      <c r="D3" s="3"/>
      <c r="E3" s="6">
        <v>2400</v>
      </c>
      <c r="J3" s="1"/>
    </row>
    <row r="4" spans="2:11" hidden="1" x14ac:dyDescent="0.35">
      <c r="B4" t="s">
        <v>6</v>
      </c>
      <c r="E4" s="2"/>
      <c r="J4" s="1"/>
    </row>
    <row r="5" spans="2:11" x14ac:dyDescent="0.35">
      <c r="B5" t="s">
        <v>9</v>
      </c>
      <c r="C5"/>
      <c r="J5" s="1"/>
      <c r="K5" s="2"/>
    </row>
    <row r="6" spans="2:11" x14ac:dyDescent="0.35">
      <c r="C6"/>
      <c r="K6" s="2"/>
    </row>
    <row r="7" spans="2:11" x14ac:dyDescent="0.35">
      <c r="C7"/>
    </row>
    <row r="8" spans="2:11" x14ac:dyDescent="0.35">
      <c r="C8"/>
    </row>
    <row r="9" spans="2:11" x14ac:dyDescent="0.35">
      <c r="C9"/>
      <c r="K9" s="2"/>
    </row>
    <row r="10" spans="2:11" x14ac:dyDescent="0.35">
      <c r="C10"/>
      <c r="K10" s="2"/>
    </row>
    <row r="11" spans="2:11" x14ac:dyDescent="0.35">
      <c r="C11"/>
    </row>
    <row r="12" spans="2:11" x14ac:dyDescent="0.35">
      <c r="C12"/>
    </row>
    <row r="13" spans="2:11" x14ac:dyDescent="0.35">
      <c r="C13"/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F77"/>
  <sheetViews>
    <sheetView showGridLines="0" tabSelected="1" topLeftCell="B3" zoomScaleNormal="100" workbookViewId="0">
      <selection activeCell="H16" sqref="H16"/>
    </sheetView>
  </sheetViews>
  <sheetFormatPr defaultColWidth="9.1796875" defaultRowHeight="14.5" x14ac:dyDescent="0.35"/>
  <cols>
    <col min="1" max="1" width="1.81640625" style="8" customWidth="1"/>
    <col min="2" max="2" width="12.453125" style="8" customWidth="1"/>
    <col min="3" max="3" width="6.453125" style="14" customWidth="1"/>
    <col min="4" max="4" width="10.7265625" style="8" customWidth="1"/>
    <col min="5" max="5" width="10" style="8" bestFit="1" customWidth="1"/>
    <col min="6" max="6" width="13.453125" style="8" customWidth="1"/>
    <col min="7" max="7" width="13" style="8" customWidth="1"/>
    <col min="8" max="8" width="12" style="8" customWidth="1"/>
    <col min="9" max="9" width="13.453125" style="8" customWidth="1"/>
    <col min="10" max="10" width="12" style="8" customWidth="1"/>
    <col min="11" max="11" width="12.7265625" style="8" customWidth="1"/>
    <col min="12" max="12" width="12" style="8" customWidth="1"/>
    <col min="13" max="13" width="14" style="8" customWidth="1"/>
    <col min="14" max="14" width="12" style="8" customWidth="1"/>
    <col min="15" max="15" width="14.26953125" style="8" customWidth="1"/>
    <col min="16" max="16" width="12" style="8" hidden="1" customWidth="1"/>
    <col min="17" max="17" width="9.54296875" style="8" hidden="1" customWidth="1"/>
    <col min="18" max="18" width="12" style="8" hidden="1" customWidth="1"/>
    <col min="19" max="19" width="9.54296875" style="8" hidden="1" customWidth="1"/>
    <col min="20" max="20" width="9.54296875" style="9" hidden="1" customWidth="1"/>
    <col min="21" max="21" width="9.54296875" style="8" hidden="1" customWidth="1"/>
    <col min="22" max="22" width="10.54296875" style="8" hidden="1" customWidth="1"/>
    <col min="23" max="23" width="9.54296875" style="8" hidden="1" customWidth="1"/>
    <col min="24" max="24" width="10.54296875" style="8" hidden="1" customWidth="1"/>
    <col min="25" max="25" width="9.54296875" style="8" hidden="1" customWidth="1"/>
    <col min="26" max="26" width="10.54296875" style="8" hidden="1" customWidth="1"/>
    <col min="27" max="27" width="9.54296875" style="8" hidden="1" customWidth="1"/>
    <col min="28" max="28" width="10.54296875" style="8" hidden="1" customWidth="1"/>
    <col min="29" max="29" width="12" style="8" hidden="1" customWidth="1"/>
    <col min="30" max="31" width="10.54296875" style="8" hidden="1" customWidth="1"/>
    <col min="32" max="32" width="9.1796875" style="8" hidden="1" customWidth="1"/>
    <col min="33" max="45" width="0" style="8" hidden="1" customWidth="1"/>
    <col min="46" max="16384" width="9.1796875" style="8"/>
  </cols>
  <sheetData>
    <row r="4" spans="2:32" ht="15.5" x14ac:dyDescent="0.35">
      <c r="H4" s="40" t="s">
        <v>24</v>
      </c>
    </row>
    <row r="5" spans="2:32" ht="15.5" x14ac:dyDescent="0.35">
      <c r="H5" s="40" t="s">
        <v>23</v>
      </c>
    </row>
    <row r="6" spans="2:32" x14ac:dyDescent="0.35">
      <c r="B6" s="3" t="s">
        <v>10</v>
      </c>
      <c r="C6" s="4"/>
      <c r="D6"/>
      <c r="E6"/>
      <c r="F6"/>
      <c r="P6"/>
      <c r="Q6" t="s">
        <v>15</v>
      </c>
      <c r="R6"/>
      <c r="S6"/>
      <c r="T6" s="38"/>
      <c r="U6"/>
      <c r="V6"/>
      <c r="W6"/>
      <c r="X6"/>
      <c r="Y6"/>
      <c r="Z6"/>
      <c r="AA6"/>
      <c r="AB6"/>
      <c r="AC6"/>
      <c r="AD6"/>
      <c r="AE6"/>
      <c r="AF6"/>
    </row>
    <row r="7" spans="2:32" x14ac:dyDescent="0.35">
      <c r="B7" s="24" t="s">
        <v>2</v>
      </c>
      <c r="C7" s="25"/>
      <c r="D7" s="26"/>
      <c r="E7" s="27" t="s">
        <v>1</v>
      </c>
      <c r="F7" s="28" t="s">
        <v>4</v>
      </c>
      <c r="J7" s="9"/>
      <c r="L7" s="9"/>
      <c r="N7" s="9"/>
      <c r="P7" s="38"/>
      <c r="Q7" s="38" t="s">
        <v>14</v>
      </c>
      <c r="R7" s="38"/>
      <c r="S7" s="38"/>
      <c r="T7" s="38"/>
      <c r="U7"/>
      <c r="V7"/>
      <c r="W7"/>
      <c r="X7"/>
      <c r="Y7"/>
      <c r="Z7"/>
      <c r="AA7"/>
      <c r="AB7"/>
      <c r="AC7"/>
      <c r="AD7"/>
      <c r="AE7"/>
      <c r="AF7"/>
    </row>
    <row r="8" spans="2:32" x14ac:dyDescent="0.35">
      <c r="B8" s="29">
        <v>0</v>
      </c>
      <c r="C8" s="30" t="s">
        <v>0</v>
      </c>
      <c r="D8" s="29">
        <v>1320</v>
      </c>
      <c r="E8" s="31">
        <v>7.4999999999999997E-2</v>
      </c>
      <c r="F8" s="32">
        <f>D8-B8</f>
        <v>1320</v>
      </c>
      <c r="H8" s="10"/>
      <c r="J8" s="11"/>
      <c r="L8" s="11"/>
      <c r="N8" s="11"/>
      <c r="P8" s="2"/>
      <c r="Q8" s="38"/>
      <c r="R8" s="2"/>
      <c r="S8" s="38"/>
      <c r="T8" s="38"/>
      <c r="U8" s="38"/>
      <c r="V8" s="38"/>
      <c r="W8"/>
      <c r="X8"/>
      <c r="Y8"/>
      <c r="Z8"/>
      <c r="AA8"/>
      <c r="AB8"/>
      <c r="AC8"/>
      <c r="AD8"/>
      <c r="AE8"/>
      <c r="AF8"/>
    </row>
    <row r="9" spans="2:32" x14ac:dyDescent="0.35">
      <c r="B9" s="29">
        <f>+D8+0.01</f>
        <v>1320.01</v>
      </c>
      <c r="C9" s="30" t="s">
        <v>0</v>
      </c>
      <c r="D9" s="29">
        <v>2571.29</v>
      </c>
      <c r="E9" s="31">
        <v>0.09</v>
      </c>
      <c r="F9" s="32">
        <f>D9-B9+0.01</f>
        <v>1251.29</v>
      </c>
      <c r="H9" s="12"/>
      <c r="J9" s="11"/>
      <c r="L9" s="11"/>
      <c r="M9" s="7" t="s">
        <v>17</v>
      </c>
      <c r="N9" s="37">
        <f>F16+H16+J16+L16+N16</f>
        <v>0</v>
      </c>
      <c r="P9" s="2"/>
      <c r="Q9" s="38"/>
      <c r="R9" s="2"/>
      <c r="S9" s="38"/>
      <c r="T9" s="38"/>
      <c r="U9" s="38"/>
      <c r="V9" s="38"/>
      <c r="W9"/>
      <c r="X9"/>
      <c r="Y9"/>
      <c r="Z9"/>
      <c r="AA9"/>
      <c r="AB9"/>
      <c r="AC9"/>
      <c r="AD9"/>
      <c r="AE9"/>
      <c r="AF9"/>
    </row>
    <row r="10" spans="2:32" x14ac:dyDescent="0.35">
      <c r="B10" s="29">
        <f>+D9+0.01</f>
        <v>2571.3000000000002</v>
      </c>
      <c r="C10" s="30" t="s">
        <v>0</v>
      </c>
      <c r="D10" s="29">
        <v>3856.94</v>
      </c>
      <c r="E10" s="31">
        <v>0.12</v>
      </c>
      <c r="F10" s="32">
        <f>D10-B10+0.01</f>
        <v>1285.6499999999999</v>
      </c>
      <c r="H10" s="12"/>
      <c r="J10" s="11"/>
      <c r="L10" s="11"/>
      <c r="N10" s="11"/>
      <c r="P10" s="2"/>
      <c r="Q10" s="38"/>
      <c r="R10" s="2"/>
      <c r="S10" s="38"/>
      <c r="T10" s="38"/>
      <c r="U10" s="38"/>
      <c r="V10" s="38"/>
      <c r="W10"/>
      <c r="X10"/>
      <c r="Y10"/>
      <c r="Z10"/>
      <c r="AA10"/>
      <c r="AB10"/>
      <c r="AC10"/>
      <c r="AD10"/>
      <c r="AE10"/>
      <c r="AF10"/>
    </row>
    <row r="11" spans="2:32" x14ac:dyDescent="0.35">
      <c r="B11" s="29">
        <f>+D10+0.01</f>
        <v>3856.9500000000003</v>
      </c>
      <c r="C11" s="30" t="s">
        <v>0</v>
      </c>
      <c r="D11" s="29">
        <v>7507.49</v>
      </c>
      <c r="E11" s="31">
        <v>0.14000000000000001</v>
      </c>
      <c r="F11" s="32">
        <f>D11-B11+0.01</f>
        <v>3650.5499999999997</v>
      </c>
      <c r="H11" s="13"/>
      <c r="J11" s="11"/>
      <c r="L11" s="11"/>
      <c r="N11" s="11"/>
      <c r="P11" s="2"/>
      <c r="Q11" s="38"/>
      <c r="R11" s="2"/>
      <c r="S11" s="38"/>
      <c r="T11" s="38"/>
      <c r="U11" s="38"/>
      <c r="V11" s="38"/>
      <c r="W11"/>
      <c r="X11"/>
      <c r="Y11"/>
      <c r="Z11"/>
      <c r="AA11"/>
      <c r="AB11"/>
      <c r="AC11"/>
      <c r="AD11"/>
      <c r="AE11"/>
      <c r="AF11"/>
    </row>
    <row r="12" spans="2:32" x14ac:dyDescent="0.35">
      <c r="B12" s="29" t="s">
        <v>11</v>
      </c>
      <c r="C12" s="4"/>
      <c r="D12"/>
      <c r="E12"/>
      <c r="F12" s="29">
        <f>SUM(F8:F11)</f>
        <v>7507.49</v>
      </c>
      <c r="H12" s="9"/>
      <c r="J12" s="11"/>
      <c r="L12" s="11"/>
      <c r="N12" s="11"/>
      <c r="P12" s="2"/>
      <c r="Q12"/>
      <c r="R12" s="2"/>
      <c r="S12" s="38"/>
      <c r="T12" s="38"/>
      <c r="U12" s="38"/>
      <c r="V12" s="38"/>
      <c r="W12"/>
      <c r="X12"/>
      <c r="Y12"/>
      <c r="Z12"/>
      <c r="AA12"/>
      <c r="AB12"/>
      <c r="AC12"/>
      <c r="AD12"/>
      <c r="AE12"/>
      <c r="AF12"/>
    </row>
    <row r="13" spans="2:32" ht="9.75" customHeight="1" x14ac:dyDescent="0.35">
      <c r="J13" s="9"/>
      <c r="L13" s="9"/>
      <c r="N13" s="9"/>
      <c r="P13" s="38"/>
      <c r="Q13"/>
      <c r="R13" s="38"/>
      <c r="S13"/>
      <c r="T13" s="38"/>
      <c r="U13"/>
      <c r="V13"/>
      <c r="W13"/>
      <c r="X13"/>
      <c r="Y13"/>
      <c r="Z13"/>
      <c r="AA13"/>
      <c r="AB13"/>
      <c r="AC13"/>
      <c r="AD13"/>
      <c r="AE13"/>
      <c r="AF13"/>
    </row>
    <row r="14" spans="2:32" x14ac:dyDescent="0.35">
      <c r="B14" s="15"/>
      <c r="C14" s="17"/>
      <c r="D14" s="15"/>
      <c r="E14" s="17"/>
      <c r="F14" s="23" t="s">
        <v>18</v>
      </c>
      <c r="G14" s="20"/>
      <c r="H14" s="23" t="s">
        <v>19</v>
      </c>
      <c r="I14" s="20"/>
      <c r="J14" s="23" t="s">
        <v>20</v>
      </c>
      <c r="K14" s="20"/>
      <c r="L14" s="23" t="s">
        <v>21</v>
      </c>
      <c r="M14" s="20"/>
      <c r="N14" s="23" t="s">
        <v>22</v>
      </c>
      <c r="O14" s="20"/>
      <c r="P14" s="38"/>
      <c r="Q14">
        <v>1</v>
      </c>
      <c r="R14"/>
      <c r="S14">
        <v>2</v>
      </c>
      <c r="T14"/>
      <c r="U14">
        <v>3</v>
      </c>
      <c r="V14"/>
      <c r="W14">
        <v>4</v>
      </c>
      <c r="X14"/>
      <c r="Y14" s="39">
        <v>5</v>
      </c>
      <c r="Z14"/>
      <c r="AA14">
        <v>1</v>
      </c>
      <c r="AB14">
        <v>2</v>
      </c>
      <c r="AC14">
        <v>3</v>
      </c>
      <c r="AD14">
        <v>4</v>
      </c>
      <c r="AE14">
        <v>5</v>
      </c>
      <c r="AF14"/>
    </row>
    <row r="15" spans="2:32" hidden="1" x14ac:dyDescent="0.35">
      <c r="B15" s="8" t="s">
        <v>6</v>
      </c>
      <c r="E15" s="11"/>
      <c r="F15" s="9"/>
      <c r="H15" s="9"/>
      <c r="J15" s="9"/>
      <c r="L15" s="9"/>
      <c r="N15" s="9"/>
      <c r="P15" s="38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2:32" x14ac:dyDescent="0.35">
      <c r="B16" s="18" t="s">
        <v>3</v>
      </c>
      <c r="C16" s="19"/>
      <c r="D16" s="20"/>
      <c r="E16" s="16" t="s">
        <v>1</v>
      </c>
      <c r="F16" s="21"/>
      <c r="G16" s="22" t="s">
        <v>15</v>
      </c>
      <c r="H16" s="21"/>
      <c r="I16" s="22" t="s">
        <v>14</v>
      </c>
      <c r="J16" s="21"/>
      <c r="K16" s="22" t="s">
        <v>15</v>
      </c>
      <c r="L16" s="21"/>
      <c r="M16" s="22" t="s">
        <v>15</v>
      </c>
      <c r="N16" s="21"/>
      <c r="O16" s="22" t="s">
        <v>15</v>
      </c>
      <c r="P16" s="38"/>
      <c r="Q16" s="2">
        <f>F16</f>
        <v>0</v>
      </c>
      <c r="R16" s="2">
        <f>Q16</f>
        <v>0</v>
      </c>
      <c r="S16" s="2">
        <f>H16</f>
        <v>0</v>
      </c>
      <c r="T16" s="2">
        <f>R16+S16</f>
        <v>0</v>
      </c>
      <c r="U16" s="2">
        <f>J16</f>
        <v>0</v>
      </c>
      <c r="V16" s="2">
        <f>T16+U16</f>
        <v>0</v>
      </c>
      <c r="W16" s="2">
        <f>L16</f>
        <v>0</v>
      </c>
      <c r="X16" s="2">
        <f>V16+W16</f>
        <v>0</v>
      </c>
      <c r="Y16" s="2">
        <f>N16</f>
        <v>0</v>
      </c>
      <c r="Z16" s="2">
        <f>X16+Y16</f>
        <v>0</v>
      </c>
      <c r="AA16"/>
      <c r="AB16"/>
      <c r="AC16"/>
      <c r="AD16"/>
      <c r="AE16"/>
      <c r="AF16"/>
    </row>
    <row r="17" spans="2:32" x14ac:dyDescent="0.35">
      <c r="B17" s="29">
        <f>+B8</f>
        <v>0</v>
      </c>
      <c r="C17" s="30" t="s">
        <v>0</v>
      </c>
      <c r="D17" s="29">
        <f>+D8</f>
        <v>1320</v>
      </c>
      <c r="E17" s="33">
        <v>7.4999999999999997E-2</v>
      </c>
      <c r="F17" s="29">
        <f>IF(F16&lt;$D8,F16,$D8)</f>
        <v>0</v>
      </c>
      <c r="G17" s="29">
        <f>IF(G16="CI",0,TRUNC(F17*$E17,2))</f>
        <v>0</v>
      </c>
      <c r="H17" s="29">
        <f>IF(T$16&gt;$D8,IF(T$16&gt;$D8,$D8-$B8-R17),$T16-R17)</f>
        <v>0</v>
      </c>
      <c r="I17" s="29">
        <f>IF(I16="CI",0,TRUNC(H17*$E17,2))</f>
        <v>0</v>
      </c>
      <c r="J17" s="29">
        <f>IF(V$16&gt;$D8,IF(V$16&gt;$D8,$D8-$B8-T17),V$16-T17)</f>
        <v>0</v>
      </c>
      <c r="K17" s="29">
        <f>IF(K16="CI",0,TRUNC(J17*$E17,2))</f>
        <v>0</v>
      </c>
      <c r="L17" s="29">
        <f>IF(X$16&gt;$D8,IF(X$16&gt;$D8,$D8-$B8-V17),X$16-V17)</f>
        <v>0</v>
      </c>
      <c r="M17" s="29">
        <f>IF(M16="CI",0,TRUNC(L17*$E17,2))</f>
        <v>0</v>
      </c>
      <c r="N17" s="29">
        <f>IF(Z$16&gt;$D8,IF(Z$16&gt;$D8,$D8-$B8-X17),Z$16-X17)</f>
        <v>0</v>
      </c>
      <c r="O17" s="29">
        <f>IF(O16="CI",0,TRUNC(N17*$E17,2))</f>
        <v>0</v>
      </c>
      <c r="P17" s="38">
        <f>G17+I17+K17+M17+O17</f>
        <v>0</v>
      </c>
      <c r="Q17" s="2">
        <f>F17</f>
        <v>0</v>
      </c>
      <c r="R17" s="2">
        <f t="shared" ref="R17:R20" si="0">Q17</f>
        <v>0</v>
      </c>
      <c r="S17" s="2">
        <f>H17</f>
        <v>0</v>
      </c>
      <c r="T17" s="2">
        <f>R17+S17</f>
        <v>0</v>
      </c>
      <c r="U17" s="2">
        <f>J17</f>
        <v>0</v>
      </c>
      <c r="V17" s="2">
        <f>T17+U17</f>
        <v>0</v>
      </c>
      <c r="W17" s="2">
        <f>L17</f>
        <v>0</v>
      </c>
      <c r="X17" s="2">
        <f>V17+W17</f>
        <v>0</v>
      </c>
      <c r="Y17" s="2">
        <f>N17</f>
        <v>0</v>
      </c>
      <c r="Z17" s="2">
        <f>X17+Y17</f>
        <v>0</v>
      </c>
      <c r="AA17"/>
      <c r="AB17">
        <f>IF(G17=0,0,F17)</f>
        <v>0</v>
      </c>
      <c r="AC17">
        <f>+AB17+IF(I17=0,0,H17)</f>
        <v>0</v>
      </c>
      <c r="AD17">
        <f>+AC17+IF(K17=0,0,J17)</f>
        <v>0</v>
      </c>
      <c r="AE17">
        <f>AD17+IF(M17=0,0,L17)</f>
        <v>0</v>
      </c>
      <c r="AF17"/>
    </row>
    <row r="18" spans="2:32" x14ac:dyDescent="0.35">
      <c r="B18" s="29">
        <f>+B9</f>
        <v>1320.01</v>
      </c>
      <c r="C18" s="30" t="s">
        <v>0</v>
      </c>
      <c r="D18" s="29">
        <f>+D9</f>
        <v>2571.29</v>
      </c>
      <c r="E18" s="33">
        <v>0.09</v>
      </c>
      <c r="F18" s="29">
        <f>IF(F$16&gt;$D9,$D9-B9+0.01,IF(F$16&gt;$B9,F$16-$B9+0.01,0))</f>
        <v>0</v>
      </c>
      <c r="G18" s="29">
        <f>IF(G16="CI",0,TRUNC(F18*$E18,2))</f>
        <v>0</v>
      </c>
      <c r="H18" s="29">
        <f>IF(T$16&gt;$D9,$D9-$B9-R18+0.01,IF(T$16&gt;$B9,T$16-$B9-R18+0.01,0))</f>
        <v>0</v>
      </c>
      <c r="I18" s="29">
        <f>IF(I16="CI",0,TRUNC(H18*$E18,2))</f>
        <v>0</v>
      </c>
      <c r="J18" s="29">
        <f>IF(V$16&gt;$D9,$D9-$B9-T18+0.01,IF(V$16&gt;$B9,V$16-$B9-T18+0.01,0))</f>
        <v>0</v>
      </c>
      <c r="K18" s="29">
        <f>IF(K16="CI",0,TRUNC(J18*$E18,2))</f>
        <v>0</v>
      </c>
      <c r="L18" s="29">
        <f>IF(X$16&gt;$D9,$D9-$B9-V18+0.01,IF(X$16&gt;$B9,X$16-$B9-V18+0.01,0))</f>
        <v>0</v>
      </c>
      <c r="M18" s="29">
        <f>IF(M16="CI",0,TRUNC(L18*$E18,2))</f>
        <v>0</v>
      </c>
      <c r="N18" s="29">
        <f>IF(Z$16&gt;$D9,$D9-$B9-X18+0.01,IF(Z$16&gt;$B9,Z$16-$B9-X18+0.01,0))</f>
        <v>0</v>
      </c>
      <c r="O18" s="29">
        <f>IF(O16="CI",0,TRUNC(N18*$E18,2))</f>
        <v>0</v>
      </c>
      <c r="P18" s="38">
        <f t="shared" ref="P18:P20" si="1">G18+I18+K18+M18+O18</f>
        <v>0</v>
      </c>
      <c r="Q18" s="2">
        <f t="shared" ref="Q18:Q20" si="2">F18</f>
        <v>0</v>
      </c>
      <c r="R18" s="2">
        <f t="shared" si="0"/>
        <v>0</v>
      </c>
      <c r="S18" s="2">
        <f t="shared" ref="S18:Y20" si="3">H18</f>
        <v>0</v>
      </c>
      <c r="T18" s="2">
        <f t="shared" ref="T18:Z20" si="4">R18+S18</f>
        <v>0</v>
      </c>
      <c r="U18" s="2">
        <f t="shared" si="3"/>
        <v>0</v>
      </c>
      <c r="V18" s="2">
        <f t="shared" si="4"/>
        <v>0</v>
      </c>
      <c r="W18" s="2">
        <f t="shared" si="3"/>
        <v>0</v>
      </c>
      <c r="X18" s="2">
        <f t="shared" si="4"/>
        <v>0</v>
      </c>
      <c r="Y18" s="2">
        <f t="shared" si="3"/>
        <v>0</v>
      </c>
      <c r="Z18" s="2">
        <f t="shared" si="4"/>
        <v>0</v>
      </c>
      <c r="AA18"/>
      <c r="AB18">
        <f t="shared" ref="AB18:AB20" si="5">IF(G18=0,0,F18)</f>
        <v>0</v>
      </c>
      <c r="AC18">
        <f t="shared" ref="AC18:AC21" si="6">+AB18+IF(I18=0,0,H18)</f>
        <v>0</v>
      </c>
      <c r="AD18">
        <f t="shared" ref="AD18:AD21" si="7">+AC18+IF(K18=0,0,J18)</f>
        <v>0</v>
      </c>
      <c r="AE18">
        <f t="shared" ref="AE18:AE21" si="8">AD18+IF(M18=0,0,L18)</f>
        <v>0</v>
      </c>
      <c r="AF18"/>
    </row>
    <row r="19" spans="2:32" x14ac:dyDescent="0.35">
      <c r="B19" s="29">
        <f>+B10</f>
        <v>2571.3000000000002</v>
      </c>
      <c r="C19" s="30" t="s">
        <v>0</v>
      </c>
      <c r="D19" s="29">
        <f>+D10</f>
        <v>3856.94</v>
      </c>
      <c r="E19" s="33">
        <v>0.12</v>
      </c>
      <c r="F19" s="29">
        <f>IF(F$16&gt;$D10,$D10-$B10+0.01,IF(F$16&gt;$B10,F$16-$B10+0.01,0))</f>
        <v>0</v>
      </c>
      <c r="G19" s="29">
        <f>IF(G16="CI",0,TRUNC(F19*$E19,2))</f>
        <v>0</v>
      </c>
      <c r="H19" s="29">
        <f>IF(T$16&gt;$D10,$D10-$B10-R19+0.01,IF(T$16&gt;$B10,T$16-$B10-R19+0.01,0))</f>
        <v>0</v>
      </c>
      <c r="I19" s="29">
        <f>IF(I16="CI",0,TRUNC(H19*$E19,2))</f>
        <v>0</v>
      </c>
      <c r="J19" s="29">
        <f>IF(V$16&gt;$D10,$D10-$B10-T19+0.01,IF(V$16&gt;$B10,V$16-$B10-T19+0.01,0))</f>
        <v>0</v>
      </c>
      <c r="K19" s="29">
        <f>IF(K16="CI",0,TRUNC(J19*$E19,2))</f>
        <v>0</v>
      </c>
      <c r="L19" s="29">
        <f>IF(X$16&gt;$D10,$D10-$B10-V19+0.01,IF(X$16&gt;$B10,X$16-$B10-V19+0.01,0))</f>
        <v>0</v>
      </c>
      <c r="M19" s="29">
        <f>IF(M16="CI",0,TRUNC(L19*$E19,2))</f>
        <v>0</v>
      </c>
      <c r="N19" s="29">
        <f>IF(Z$16&gt;$D10,$D10-$B10-X19+0.01,IF(Z$16&gt;$B10,Z$16-$B10-X19+0.01,0))</f>
        <v>0</v>
      </c>
      <c r="O19" s="29">
        <f>IF(O16="CI",0,TRUNC(N19*$E19,2))</f>
        <v>0</v>
      </c>
      <c r="P19" s="38">
        <f t="shared" si="1"/>
        <v>0</v>
      </c>
      <c r="Q19" s="2">
        <f t="shared" si="2"/>
        <v>0</v>
      </c>
      <c r="R19" s="2">
        <f t="shared" si="0"/>
        <v>0</v>
      </c>
      <c r="S19" s="2">
        <f t="shared" si="3"/>
        <v>0</v>
      </c>
      <c r="T19" s="2">
        <f t="shared" si="4"/>
        <v>0</v>
      </c>
      <c r="U19" s="2">
        <f t="shared" si="3"/>
        <v>0</v>
      </c>
      <c r="V19" s="2">
        <f t="shared" si="4"/>
        <v>0</v>
      </c>
      <c r="W19" s="2">
        <f t="shared" si="3"/>
        <v>0</v>
      </c>
      <c r="X19" s="2">
        <f t="shared" si="4"/>
        <v>0</v>
      </c>
      <c r="Y19" s="2">
        <f t="shared" si="3"/>
        <v>0</v>
      </c>
      <c r="Z19" s="2">
        <f t="shared" si="4"/>
        <v>0</v>
      </c>
      <c r="AA19"/>
      <c r="AB19">
        <f t="shared" si="5"/>
        <v>0</v>
      </c>
      <c r="AC19">
        <f t="shared" si="6"/>
        <v>0</v>
      </c>
      <c r="AD19">
        <f t="shared" si="7"/>
        <v>0</v>
      </c>
      <c r="AE19">
        <f t="shared" si="8"/>
        <v>0</v>
      </c>
      <c r="AF19"/>
    </row>
    <row r="20" spans="2:32" x14ac:dyDescent="0.35">
      <c r="B20" s="29">
        <f>+B11</f>
        <v>3856.9500000000003</v>
      </c>
      <c r="C20" s="30" t="s">
        <v>0</v>
      </c>
      <c r="D20" s="29">
        <f>+D11</f>
        <v>7507.49</v>
      </c>
      <c r="E20" s="33">
        <v>0.14000000000000001</v>
      </c>
      <c r="F20" s="29">
        <f>IF(F$16&gt;$D11,$D11-$B11+0.01,IF(F$16&gt;$B11,F$16-$B11+0.01,0))</f>
        <v>0</v>
      </c>
      <c r="G20" s="29">
        <f>IF(G16="CI",0,TRUNC(F20*$E20,2))</f>
        <v>0</v>
      </c>
      <c r="H20" s="29">
        <f>IF(T$16&gt;$D11,$D11-$B11-R20+0.01,IF(T$16&gt;$B11,T$16-$B11-R20+0.01,0))</f>
        <v>0</v>
      </c>
      <c r="I20" s="29">
        <f>IF(I16="CI",0,TRUNC(H20*$E20,2))</f>
        <v>0</v>
      </c>
      <c r="J20" s="29">
        <f>IF(V$16&gt;$D11,$D11-$B11-T20+0.01,IF(V$16&gt;$B11,V$16-$B11-T20+0.01,0))</f>
        <v>0</v>
      </c>
      <c r="K20" s="29">
        <f>IF(K16="CI",0,TRUNC(J20*$E20,2))</f>
        <v>0</v>
      </c>
      <c r="L20" s="29">
        <f>IF(X$16&gt;$D11,$D11-$B11-V20+0.01,IF(X$16&gt;$B11,X$16-$B11-V20+0.01,0))</f>
        <v>0</v>
      </c>
      <c r="M20" s="29">
        <f>IF(M16="CI",0,TRUNC(L20*$E20,2))</f>
        <v>0</v>
      </c>
      <c r="N20" s="29">
        <f>IF(Z$16&gt;$D11,$D11-$B11-X20+0.01,IF(Z$16&gt;$B11,Z$16-$B11-X20+0.01,0))</f>
        <v>0</v>
      </c>
      <c r="O20" s="29">
        <f>IF(O16="CI",0,TRUNC(N20*$E20,2))</f>
        <v>0</v>
      </c>
      <c r="P20" s="38">
        <f t="shared" si="1"/>
        <v>0</v>
      </c>
      <c r="Q20" s="2">
        <f t="shared" si="2"/>
        <v>0</v>
      </c>
      <c r="R20" s="2">
        <f t="shared" si="0"/>
        <v>0</v>
      </c>
      <c r="S20" s="2">
        <f t="shared" si="3"/>
        <v>0</v>
      </c>
      <c r="T20" s="2">
        <f t="shared" si="4"/>
        <v>0</v>
      </c>
      <c r="U20" s="2">
        <f t="shared" si="3"/>
        <v>0</v>
      </c>
      <c r="V20" s="2">
        <f t="shared" si="4"/>
        <v>0</v>
      </c>
      <c r="W20" s="2">
        <f t="shared" si="3"/>
        <v>0</v>
      </c>
      <c r="X20" s="2">
        <f t="shared" si="4"/>
        <v>0</v>
      </c>
      <c r="Y20" s="2">
        <f t="shared" si="3"/>
        <v>0</v>
      </c>
      <c r="Z20" s="2">
        <f t="shared" si="4"/>
        <v>0</v>
      </c>
      <c r="AA20"/>
      <c r="AB20">
        <f t="shared" si="5"/>
        <v>0</v>
      </c>
      <c r="AC20">
        <f t="shared" si="6"/>
        <v>0</v>
      </c>
      <c r="AD20">
        <f t="shared" si="7"/>
        <v>0</v>
      </c>
      <c r="AE20">
        <f t="shared" si="8"/>
        <v>0</v>
      </c>
      <c r="AF20"/>
    </row>
    <row r="21" spans="2:32" x14ac:dyDescent="0.35">
      <c r="B21" s="29" t="s">
        <v>13</v>
      </c>
      <c r="C21" s="30"/>
      <c r="D21" s="29"/>
      <c r="E21" s="33">
        <v>0.11</v>
      </c>
      <c r="F21" s="29">
        <f>IF(G16="CI",SUM(F17:F20),0)</f>
        <v>0</v>
      </c>
      <c r="G21" s="29">
        <f>TRUNC(F21*$E21,2)</f>
        <v>0</v>
      </c>
      <c r="H21" s="29">
        <f>IF(I16="CI",SUM(H17:H20),0)</f>
        <v>0</v>
      </c>
      <c r="I21" s="29">
        <f>TRUNC(H21*$E21,2)</f>
        <v>0</v>
      </c>
      <c r="J21" s="29">
        <f>IF(K16="CI",SUM(J17:J20),0)</f>
        <v>0</v>
      </c>
      <c r="K21" s="29">
        <f>TRUNC(J21*$E21,2)</f>
        <v>0</v>
      </c>
      <c r="L21" s="29">
        <f>IF(M16="CI",SUM(L17:L20),0)</f>
        <v>0</v>
      </c>
      <c r="M21" s="29">
        <f>TRUNC(L21*$E21,2)</f>
        <v>0</v>
      </c>
      <c r="N21" s="29">
        <f>IF(O16="CI",SUM(N17:N20),0)</f>
        <v>0</v>
      </c>
      <c r="O21" s="29">
        <f>TRUNC(N21*$E21,2)</f>
        <v>0</v>
      </c>
      <c r="P21" s="38"/>
      <c r="Q21" s="2">
        <f>F21</f>
        <v>0</v>
      </c>
      <c r="R21" s="2">
        <f>Q21</f>
        <v>0</v>
      </c>
      <c r="S21" s="2">
        <f>H21</f>
        <v>0</v>
      </c>
      <c r="T21" s="2">
        <f>R21+S21</f>
        <v>0</v>
      </c>
      <c r="U21" s="2">
        <f>J21</f>
        <v>0</v>
      </c>
      <c r="V21" s="2">
        <f>T21+U21</f>
        <v>0</v>
      </c>
      <c r="W21" s="2">
        <f>L21</f>
        <v>0</v>
      </c>
      <c r="X21" s="2">
        <f>V21+W21</f>
        <v>0</v>
      </c>
      <c r="Y21" s="2">
        <f>N21</f>
        <v>0</v>
      </c>
      <c r="Z21" s="2">
        <f>X21+Y21</f>
        <v>0</v>
      </c>
      <c r="AA21" s="38"/>
      <c r="AB21" s="38">
        <f t="shared" ref="AB21" si="9">IF(G21=0,0,F21)</f>
        <v>0</v>
      </c>
      <c r="AC21" s="38">
        <f t="shared" si="6"/>
        <v>0</v>
      </c>
      <c r="AD21" s="38">
        <f t="shared" si="7"/>
        <v>0</v>
      </c>
      <c r="AE21" s="38">
        <f t="shared" si="8"/>
        <v>0</v>
      </c>
      <c r="AF21"/>
    </row>
    <row r="22" spans="2:32" x14ac:dyDescent="0.35">
      <c r="B22" s="34" t="s">
        <v>5</v>
      </c>
      <c r="C22" s="35"/>
      <c r="D22" s="29">
        <f>F22+H22+J22+L22+N22</f>
        <v>0</v>
      </c>
      <c r="E22" s="36">
        <f>G22+I22+K22+M22+O22</f>
        <v>0</v>
      </c>
      <c r="F22" s="29">
        <f>SUM(F17:F20)</f>
        <v>0</v>
      </c>
      <c r="G22" s="29">
        <f>SUM(G17:G21)</f>
        <v>0</v>
      </c>
      <c r="H22" s="29">
        <f>SUM(H17:H20)</f>
        <v>0</v>
      </c>
      <c r="I22" s="29">
        <f>SUM(I17:I21)</f>
        <v>0</v>
      </c>
      <c r="J22" s="29">
        <f>SUM(J17:J20)</f>
        <v>0</v>
      </c>
      <c r="K22" s="29">
        <f>SUM(K17:K21)</f>
        <v>0</v>
      </c>
      <c r="L22" s="29">
        <f>SUM(L17:L20)</f>
        <v>0</v>
      </c>
      <c r="M22" s="29">
        <f>SUM(M17:M21)</f>
        <v>0</v>
      </c>
      <c r="N22" s="29">
        <f>SUM(N17:N20)</f>
        <v>0</v>
      </c>
      <c r="O22" s="29">
        <f>SUM(O17:O21)</f>
        <v>0</v>
      </c>
      <c r="P22" s="38"/>
      <c r="Q22" s="2">
        <f>SUM(Q17:Q20)</f>
        <v>0</v>
      </c>
      <c r="R22" s="2">
        <f>Q22</f>
        <v>0</v>
      </c>
      <c r="S22" s="2">
        <f>SUM(S17:S20)</f>
        <v>0</v>
      </c>
      <c r="T22" s="2">
        <f>R22+S22</f>
        <v>0</v>
      </c>
      <c r="U22" s="2">
        <f>SUM(U17:U20)</f>
        <v>0</v>
      </c>
      <c r="V22" s="2">
        <f>T22+U22</f>
        <v>0</v>
      </c>
      <c r="W22" s="2">
        <f>SUM(W17:W20)</f>
        <v>0</v>
      </c>
      <c r="X22" s="2">
        <f>V22+W22</f>
        <v>0</v>
      </c>
      <c r="Y22" s="2">
        <f>SUM(Y17:Y20)</f>
        <v>0</v>
      </c>
      <c r="Z22" s="2">
        <f>X22+Y22</f>
        <v>0</v>
      </c>
      <c r="AA22" s="38">
        <f>F16</f>
        <v>0</v>
      </c>
      <c r="AB22" s="38">
        <f>H16</f>
        <v>0</v>
      </c>
      <c r="AC22" s="38">
        <f>J16</f>
        <v>0</v>
      </c>
      <c r="AD22" s="38">
        <f>L16</f>
        <v>0</v>
      </c>
      <c r="AE22" s="38">
        <f>N16</f>
        <v>0</v>
      </c>
      <c r="AF22"/>
    </row>
    <row r="23" spans="2:32" x14ac:dyDescent="0.35">
      <c r="B23" s="34" t="s">
        <v>7</v>
      </c>
      <c r="C23" s="35"/>
      <c r="D23" s="35"/>
      <c r="E23" s="33" t="e">
        <f>E22/D22</f>
        <v>#DIV/0!</v>
      </c>
      <c r="F23" s="7" t="s">
        <v>12</v>
      </c>
      <c r="G23" s="37">
        <f>G22</f>
        <v>0</v>
      </c>
      <c r="H23" s="7"/>
      <c r="I23" s="37">
        <f>I22+G23</f>
        <v>0</v>
      </c>
      <c r="J23" s="7"/>
      <c r="K23" s="37">
        <f>K22+I23</f>
        <v>0</v>
      </c>
      <c r="L23" s="7"/>
      <c r="M23" s="37">
        <f>M22+K23</f>
        <v>0</v>
      </c>
      <c r="N23" s="7"/>
      <c r="O23" s="37">
        <f>O22+M23</f>
        <v>0</v>
      </c>
      <c r="P23" s="38"/>
      <c r="Q23"/>
      <c r="R23"/>
      <c r="S23"/>
      <c r="T23"/>
      <c r="U23"/>
      <c r="V23"/>
      <c r="W23"/>
      <c r="X23"/>
      <c r="Y23"/>
      <c r="Z23"/>
      <c r="AA23" s="38"/>
      <c r="AB23" s="38"/>
      <c r="AC23" s="38"/>
      <c r="AD23" s="38"/>
      <c r="AE23" s="38"/>
      <c r="AF23"/>
    </row>
    <row r="24" spans="2:32" x14ac:dyDescent="0.35">
      <c r="C24" s="8"/>
      <c r="D24" s="11"/>
      <c r="P24" s="38"/>
      <c r="Q24"/>
      <c r="R24"/>
      <c r="S24"/>
      <c r="T24"/>
      <c r="U24"/>
      <c r="V24"/>
      <c r="W24"/>
      <c r="X24"/>
      <c r="Y24"/>
      <c r="Z24"/>
      <c r="AA24" s="38"/>
      <c r="AB24"/>
      <c r="AC24"/>
      <c r="AD24"/>
      <c r="AE24"/>
      <c r="AF24"/>
    </row>
    <row r="25" spans="2:32" x14ac:dyDescent="0.35">
      <c r="C25" s="8"/>
      <c r="D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8"/>
      <c r="Q25"/>
      <c r="R25"/>
      <c r="S25"/>
      <c r="T25"/>
      <c r="U25"/>
      <c r="V25"/>
      <c r="W25"/>
      <c r="X25"/>
      <c r="Y25"/>
      <c r="Z25" t="s">
        <v>15</v>
      </c>
      <c r="AA25">
        <f>IF(G17&gt;0,F17,0)</f>
        <v>0</v>
      </c>
      <c r="AB25">
        <f>IF(I17&gt;0,H17,0)</f>
        <v>0</v>
      </c>
      <c r="AC25">
        <f>IF(K17&gt;0,J17,0)</f>
        <v>0</v>
      </c>
      <c r="AD25">
        <f>IF(M17&gt;0,L17,0)</f>
        <v>0</v>
      </c>
      <c r="AE25">
        <f>IF(O17&gt;0,N17,0)</f>
        <v>0</v>
      </c>
      <c r="AF25"/>
    </row>
    <row r="26" spans="2:32" x14ac:dyDescent="0.35">
      <c r="C26" s="8"/>
      <c r="D26" s="11"/>
      <c r="F26" s="11"/>
      <c r="H26" s="11"/>
      <c r="J26" s="11"/>
      <c r="L26" s="11"/>
      <c r="N26" s="11"/>
      <c r="O26" s="11"/>
      <c r="P26" s="38"/>
      <c r="Q26"/>
      <c r="R26"/>
      <c r="S26"/>
      <c r="T26"/>
      <c r="U26"/>
      <c r="V26"/>
      <c r="W26"/>
      <c r="X26"/>
      <c r="Y26"/>
      <c r="Z26"/>
      <c r="AA26">
        <f>IF(G18&gt;0,F18,0)</f>
        <v>0</v>
      </c>
      <c r="AB26">
        <f>IF(I18&gt;0,H18,0)</f>
        <v>0</v>
      </c>
      <c r="AC26">
        <f>IF(K18&gt;0,J18,0)</f>
        <v>0</v>
      </c>
      <c r="AD26">
        <f>IF(M18&gt;0,L18,0)</f>
        <v>0</v>
      </c>
      <c r="AE26">
        <f>IF(O18&gt;0,N18,0)</f>
        <v>0</v>
      </c>
      <c r="AF26"/>
    </row>
    <row r="27" spans="2:32" x14ac:dyDescent="0.35">
      <c r="C27" s="8"/>
      <c r="D27" s="11"/>
      <c r="F27" s="11"/>
      <c r="H27" s="11"/>
      <c r="J27" s="11"/>
      <c r="L27" s="11"/>
      <c r="N27" s="11"/>
      <c r="O27" s="11"/>
      <c r="P27"/>
      <c r="Q27"/>
      <c r="R27"/>
      <c r="S27"/>
      <c r="T27" s="38"/>
      <c r="U27"/>
      <c r="V27"/>
      <c r="W27"/>
      <c r="X27"/>
      <c r="Y27"/>
      <c r="Z27"/>
      <c r="AA27">
        <f>IF(G19&gt;0,F19,0)</f>
        <v>0</v>
      </c>
      <c r="AB27">
        <f>IF(I19&gt;0,H19,0)</f>
        <v>0</v>
      </c>
      <c r="AC27">
        <f>IF(K19&gt;0,J19,0)</f>
        <v>0</v>
      </c>
      <c r="AD27">
        <f>IF(M19&gt;0,L19,0)</f>
        <v>0</v>
      </c>
      <c r="AE27">
        <f>IF(O19&gt;0,N19,0)</f>
        <v>0</v>
      </c>
      <c r="AF27"/>
    </row>
    <row r="28" spans="2:32" x14ac:dyDescent="0.35">
      <c r="C28" s="8"/>
      <c r="D28" s="11"/>
      <c r="P28"/>
      <c r="Q28"/>
      <c r="R28"/>
      <c r="S28"/>
      <c r="T28" s="38"/>
      <c r="U28"/>
      <c r="V28"/>
      <c r="W28"/>
      <c r="X28"/>
      <c r="Y28"/>
      <c r="Z28"/>
      <c r="AA28">
        <f>IF(G20&gt;0,F20,0)</f>
        <v>0</v>
      </c>
      <c r="AB28">
        <f>IF(I20&gt;0,H20,0)</f>
        <v>0</v>
      </c>
      <c r="AC28">
        <f>IF(K20&gt;0,J20,0)</f>
        <v>0</v>
      </c>
      <c r="AD28">
        <f>IF(M20&gt;0,L20,0)</f>
        <v>0</v>
      </c>
      <c r="AE28">
        <f>IF(O20&gt;0,N20,0)</f>
        <v>0</v>
      </c>
      <c r="AF28"/>
    </row>
    <row r="29" spans="2:32" x14ac:dyDescent="0.35">
      <c r="C29" s="8"/>
      <c r="D29" s="11"/>
      <c r="P29"/>
      <c r="Q29"/>
      <c r="R29"/>
      <c r="S29"/>
      <c r="T29" s="38"/>
      <c r="U29"/>
      <c r="V29"/>
      <c r="W29"/>
      <c r="X29"/>
      <c r="Y29"/>
      <c r="Z29" t="s">
        <v>16</v>
      </c>
      <c r="AA29">
        <f>SUM(AA25:AA28)</f>
        <v>0</v>
      </c>
      <c r="AB29">
        <f>AA29+SUM(AB25:AB28)</f>
        <v>0</v>
      </c>
      <c r="AC29">
        <f>AB29+SUM(AC25:AC28)</f>
        <v>0</v>
      </c>
      <c r="AD29">
        <f>AC29+SUM(AD25:AD28)</f>
        <v>0</v>
      </c>
      <c r="AE29">
        <f>AD29+SUM(AE25:AE28)</f>
        <v>0</v>
      </c>
      <c r="AF29"/>
    </row>
    <row r="30" spans="2:32" x14ac:dyDescent="0.35">
      <c r="C30" s="8"/>
      <c r="D30" s="11"/>
    </row>
    <row r="31" spans="2:32" x14ac:dyDescent="0.35">
      <c r="C31" s="8"/>
      <c r="D31" s="11"/>
    </row>
    <row r="32" spans="2:32" x14ac:dyDescent="0.35">
      <c r="C32" s="8"/>
      <c r="D32" s="11"/>
    </row>
    <row r="33" spans="3:10" x14ac:dyDescent="0.35">
      <c r="C33" s="8"/>
      <c r="D33" s="11"/>
    </row>
    <row r="34" spans="3:10" x14ac:dyDescent="0.35">
      <c r="C34" s="8"/>
      <c r="D34" s="11"/>
    </row>
    <row r="35" spans="3:10" x14ac:dyDescent="0.35">
      <c r="C35" s="8"/>
      <c r="D35" s="11"/>
    </row>
    <row r="36" spans="3:10" x14ac:dyDescent="0.35">
      <c r="C36" s="8"/>
      <c r="D36" s="11"/>
    </row>
    <row r="37" spans="3:10" x14ac:dyDescent="0.35">
      <c r="C37" s="8"/>
      <c r="D37" s="11"/>
    </row>
    <row r="38" spans="3:10" x14ac:dyDescent="0.35">
      <c r="C38" s="8"/>
      <c r="D38" s="11"/>
    </row>
    <row r="39" spans="3:10" x14ac:dyDescent="0.35">
      <c r="C39" s="8"/>
      <c r="D39" s="11"/>
    </row>
    <row r="40" spans="3:10" x14ac:dyDescent="0.35">
      <c r="C40" s="8"/>
      <c r="D40" s="11"/>
    </row>
    <row r="41" spans="3:10" x14ac:dyDescent="0.35">
      <c r="C41" s="8"/>
      <c r="D41" s="11"/>
      <c r="J41" s="9"/>
    </row>
    <row r="42" spans="3:10" x14ac:dyDescent="0.35">
      <c r="C42" s="8"/>
      <c r="D42" s="11"/>
    </row>
    <row r="43" spans="3:10" x14ac:dyDescent="0.35">
      <c r="C43" s="8"/>
      <c r="D43" s="11"/>
    </row>
    <row r="44" spans="3:10" x14ac:dyDescent="0.35">
      <c r="C44" s="8"/>
      <c r="D44" s="11"/>
    </row>
    <row r="45" spans="3:10" x14ac:dyDescent="0.35">
      <c r="C45" s="8"/>
      <c r="D45" s="11"/>
    </row>
    <row r="46" spans="3:10" x14ac:dyDescent="0.35">
      <c r="C46" s="8"/>
      <c r="D46" s="11"/>
    </row>
    <row r="47" spans="3:10" x14ac:dyDescent="0.35">
      <c r="C47" s="8"/>
      <c r="D47" s="11"/>
    </row>
    <row r="48" spans="3:10" x14ac:dyDescent="0.35">
      <c r="C48" s="8"/>
      <c r="D48" s="11"/>
    </row>
    <row r="49" spans="3:4" x14ac:dyDescent="0.35">
      <c r="C49" s="8"/>
      <c r="D49" s="11"/>
    </row>
    <row r="50" spans="3:4" x14ac:dyDescent="0.35">
      <c r="C50" s="8"/>
      <c r="D50" s="11"/>
    </row>
    <row r="51" spans="3:4" x14ac:dyDescent="0.35">
      <c r="C51" s="8"/>
      <c r="D51" s="11"/>
    </row>
    <row r="52" spans="3:4" x14ac:dyDescent="0.35">
      <c r="C52" s="8"/>
      <c r="D52" s="11"/>
    </row>
    <row r="53" spans="3:4" x14ac:dyDescent="0.35">
      <c r="C53" s="8"/>
      <c r="D53" s="11"/>
    </row>
    <row r="54" spans="3:4" x14ac:dyDescent="0.35">
      <c r="C54" s="8"/>
      <c r="D54" s="11"/>
    </row>
    <row r="55" spans="3:4" x14ac:dyDescent="0.35">
      <c r="C55" s="8"/>
      <c r="D55" s="11"/>
    </row>
    <row r="56" spans="3:4" x14ac:dyDescent="0.35">
      <c r="C56" s="8"/>
      <c r="D56" s="11"/>
    </row>
    <row r="57" spans="3:4" x14ac:dyDescent="0.35">
      <c r="C57" s="8"/>
      <c r="D57" s="11"/>
    </row>
    <row r="58" spans="3:4" x14ac:dyDescent="0.35">
      <c r="C58" s="8"/>
      <c r="D58" s="11"/>
    </row>
    <row r="59" spans="3:4" x14ac:dyDescent="0.35">
      <c r="C59" s="8"/>
      <c r="D59" s="11"/>
    </row>
    <row r="60" spans="3:4" x14ac:dyDescent="0.35">
      <c r="C60" s="8"/>
      <c r="D60" s="11"/>
    </row>
    <row r="61" spans="3:4" x14ac:dyDescent="0.35">
      <c r="C61" s="8"/>
      <c r="D61" s="11"/>
    </row>
    <row r="62" spans="3:4" x14ac:dyDescent="0.35">
      <c r="C62" s="8"/>
      <c r="D62" s="11"/>
    </row>
    <row r="63" spans="3:4" x14ac:dyDescent="0.35">
      <c r="C63" s="8"/>
      <c r="D63" s="11"/>
    </row>
    <row r="64" spans="3:4" x14ac:dyDescent="0.35">
      <c r="C64" s="8"/>
      <c r="D64" s="11"/>
    </row>
    <row r="65" spans="3:4" x14ac:dyDescent="0.35">
      <c r="C65" s="8"/>
      <c r="D65" s="11"/>
    </row>
    <row r="66" spans="3:4" x14ac:dyDescent="0.35">
      <c r="C66" s="8"/>
      <c r="D66" s="11"/>
    </row>
    <row r="67" spans="3:4" x14ac:dyDescent="0.35">
      <c r="C67" s="8"/>
      <c r="D67" s="11"/>
    </row>
    <row r="68" spans="3:4" x14ac:dyDescent="0.35">
      <c r="C68" s="8"/>
      <c r="D68" s="11"/>
    </row>
    <row r="69" spans="3:4" x14ac:dyDescent="0.35">
      <c r="C69" s="8"/>
      <c r="D69" s="11"/>
    </row>
    <row r="70" spans="3:4" x14ac:dyDescent="0.35">
      <c r="C70" s="8"/>
      <c r="D70" s="11"/>
    </row>
    <row r="71" spans="3:4" x14ac:dyDescent="0.35">
      <c r="C71" s="8"/>
      <c r="D71" s="11"/>
    </row>
    <row r="72" spans="3:4" x14ac:dyDescent="0.35">
      <c r="C72" s="8"/>
      <c r="D72" s="11"/>
    </row>
    <row r="73" spans="3:4" x14ac:dyDescent="0.35">
      <c r="C73" s="8"/>
      <c r="D73" s="11"/>
    </row>
    <row r="74" spans="3:4" x14ac:dyDescent="0.35">
      <c r="C74" s="8"/>
      <c r="D74" s="11"/>
    </row>
    <row r="75" spans="3:4" x14ac:dyDescent="0.35">
      <c r="C75" s="8"/>
      <c r="D75" s="11"/>
    </row>
    <row r="76" spans="3:4" x14ac:dyDescent="0.35">
      <c r="C76" s="8"/>
      <c r="D76" s="11"/>
    </row>
    <row r="77" spans="3:4" x14ac:dyDescent="0.35">
      <c r="C77" s="8"/>
      <c r="D77" s="11"/>
    </row>
  </sheetData>
  <dataValidations count="1">
    <dataValidation type="list" allowBlank="1" showInputMessage="1" showErrorMessage="1" sqref="M16 G16 I16 K16 O16" xr:uid="{69107BD4-4488-42C1-AE37-FA7DDFB509F6}">
      <formula1>$Q$6:$Q$7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+</vt:lpstr>
      <vt:lpstr>Desconto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Luíz Antônio</dc:creator>
  <cp:lastModifiedBy>SRTE/RN - Luiz Antônio Medeiros de Araújo</cp:lastModifiedBy>
  <dcterms:created xsi:type="dcterms:W3CDTF">2020-01-14T15:59:27Z</dcterms:created>
  <dcterms:modified xsi:type="dcterms:W3CDTF">2023-05-18T17:42:28Z</dcterms:modified>
</cp:coreProperties>
</file>